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26600" tabRatio="500"/>
  </bookViews>
  <sheets>
    <sheet name="Sheet1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F4" i="2"/>
  <c r="E4" i="2"/>
  <c r="G4" i="2"/>
  <c r="H4" i="2"/>
  <c r="F5" i="2"/>
  <c r="E5" i="2"/>
  <c r="G5" i="2"/>
  <c r="H5" i="2"/>
  <c r="F6" i="2"/>
  <c r="E6" i="2"/>
  <c r="G6" i="2"/>
  <c r="H6" i="2"/>
  <c r="F7" i="2"/>
  <c r="E7" i="2"/>
  <c r="G7" i="2"/>
  <c r="H7" i="2"/>
  <c r="F8" i="2"/>
  <c r="E8" i="2"/>
  <c r="G8" i="2"/>
  <c r="H8" i="2"/>
  <c r="F9" i="2"/>
  <c r="E9" i="2"/>
  <c r="G9" i="2"/>
  <c r="H9" i="2"/>
  <c r="F10" i="2"/>
  <c r="E10" i="2"/>
  <c r="G10" i="2"/>
  <c r="H10" i="2"/>
  <c r="F11" i="2"/>
  <c r="E11" i="2"/>
  <c r="G11" i="2"/>
  <c r="H11" i="2"/>
  <c r="F12" i="2"/>
  <c r="E12" i="2"/>
  <c r="G12" i="2"/>
  <c r="H12" i="2"/>
  <c r="H13" i="2"/>
  <c r="C15" i="2"/>
  <c r="F18" i="2"/>
  <c r="E18" i="2"/>
  <c r="G18" i="2"/>
  <c r="H18" i="2"/>
  <c r="C16" i="2"/>
  <c r="C17" i="2"/>
  <c r="C21" i="2"/>
  <c r="C5" i="2"/>
</calcChain>
</file>

<file path=xl/sharedStrings.xml><?xml version="1.0" encoding="utf-8"?>
<sst xmlns="http://schemas.openxmlformats.org/spreadsheetml/2006/main" count="30" uniqueCount="28">
  <si>
    <t>Antaganden</t>
  </si>
  <si>
    <t>Resultat</t>
  </si>
  <si>
    <t>Rabatt mot värde</t>
  </si>
  <si>
    <t>Nuvarande aktiepris</t>
  </si>
  <si>
    <t>Nuvarande Vinst Per Aktie</t>
  </si>
  <si>
    <t>Nuvarande P/E-tal</t>
  </si>
  <si>
    <t>Nuvarande utdelningsandel</t>
  </si>
  <si>
    <t>Vinsttillväxt (Första 5 åren)</t>
  </si>
  <si>
    <t>Vinsttillväxt (Andra 5 åren)</t>
  </si>
  <si>
    <t>Diskonteringsränta</t>
  </si>
  <si>
    <t>P/E-tal om 10 år</t>
  </si>
  <si>
    <t>Dagens värde av framtida utdelningar</t>
  </si>
  <si>
    <t>Aktiens värde idag</t>
  </si>
  <si>
    <t>Variabler</t>
  </si>
  <si>
    <t>År</t>
  </si>
  <si>
    <t>Beräknad Vinst</t>
  </si>
  <si>
    <t>Utdelning</t>
  </si>
  <si>
    <t>Diskonterad Utdelning</t>
  </si>
  <si>
    <t>Utd.andel</t>
  </si>
  <si>
    <t>Slutligt värde</t>
  </si>
  <si>
    <t>Dagens värde av framtida aktievärde</t>
  </si>
  <si>
    <t>Diskonterat slutligt värde</t>
  </si>
  <si>
    <r>
      <rPr>
        <b/>
        <sz val="12"/>
        <color theme="1"/>
        <rFont val="Calibri"/>
        <family val="2"/>
        <scheme val="minor"/>
      </rPr>
      <t>Fakta</t>
    </r>
  </si>
  <si>
    <t>Instruktioner:</t>
  </si>
  <si>
    <t xml:space="preserve">Fyll i de gråa fälten så räknas allting annat ut per automatik. Det intressanta är rabatten mot nuvarande värde som alltså ska vara så stor som möjligt. </t>
  </si>
  <si>
    <t>www.OQAB.se</t>
  </si>
  <si>
    <t>www.snaljapen.se</t>
  </si>
  <si>
    <t>Olle Qvarnström,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</si>
</sst>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2" xfId="0" applyFont="1" applyBorder="1"/>
    <xf numFmtId="0" fontId="0" fillId="0" borderId="5" xfId="0" applyBorder="1"/>
    <xf numFmtId="0" fontId="0" fillId="0" borderId="0" xfId="0" applyBorder="1"/>
    <xf numFmtId="2" fontId="0" fillId="0" borderId="6" xfId="0" applyNumberFormat="1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8" xfId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0" xfId="6"/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254000</xdr:colOff>
      <xdr:row>26</xdr:row>
      <xdr:rowOff>110067</xdr:rowOff>
    </xdr:from>
    <xdr:to>
      <xdr:col>8</xdr:col>
      <xdr:colOff>44683</xdr:colOff>
      <xdr:row>30</xdr:row>
      <xdr:rowOff>167846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9733" y="5545667"/>
          <a:ext cx="849017" cy="836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QAB.se" TargetMode="External"/><Relationship Id="rId2" Type="http://schemas.openxmlformats.org/officeDocument/2006/relationships/hyperlink" Target="http://www.snaljapen.se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showGridLines="0" tabSelected="1" zoomScale="150" zoomScaleNormal="150" zoomScalePageLayoutView="150" workbookViewId="0">
      <selection activeCell="E33" sqref="E33"/>
    </sheetView>
  </sheetViews>
  <sheetFormatPr baseColWidth="10" defaultRowHeight="15" x14ac:dyDescent="0"/>
  <cols>
    <col min="2" max="2" width="32.33203125" bestFit="1" customWidth="1"/>
    <col min="3" max="3" width="9" bestFit="1" customWidth="1"/>
    <col min="4" max="4" width="5" bestFit="1" customWidth="1"/>
    <col min="5" max="5" width="9" customWidth="1"/>
    <col min="6" max="6" width="12" bestFit="1" customWidth="1"/>
    <col min="7" max="7" width="12.6640625" bestFit="1" customWidth="1"/>
    <col min="8" max="8" width="13.83203125" customWidth="1"/>
  </cols>
  <sheetData>
    <row r="2" spans="2:8" ht="30">
      <c r="B2" s="28" t="s">
        <v>22</v>
      </c>
      <c r="C2" s="11" t="s">
        <v>13</v>
      </c>
      <c r="D2" s="11" t="s">
        <v>14</v>
      </c>
      <c r="E2" s="12" t="s">
        <v>15</v>
      </c>
      <c r="F2" s="11" t="s">
        <v>18</v>
      </c>
      <c r="G2" s="11" t="s">
        <v>16</v>
      </c>
      <c r="H2" s="13" t="s">
        <v>17</v>
      </c>
    </row>
    <row r="3" spans="2:8">
      <c r="B3" s="2" t="s">
        <v>3</v>
      </c>
      <c r="C3" s="22">
        <v>262.39999999999998</v>
      </c>
      <c r="D3" s="14">
        <v>1</v>
      </c>
      <c r="E3" s="14">
        <f>C4</f>
        <v>10.48</v>
      </c>
      <c r="F3" s="15">
        <f>$C$6</f>
        <v>0.91</v>
      </c>
      <c r="G3" s="16">
        <f>F3*E3</f>
        <v>9.5368000000000013</v>
      </c>
      <c r="H3" s="17">
        <f t="shared" ref="H3:H12" si="0">-PV($C$11,D3,0,G3,0)</f>
        <v>8.669818181818183</v>
      </c>
    </row>
    <row r="4" spans="2:8">
      <c r="B4" s="2" t="s">
        <v>4</v>
      </c>
      <c r="C4" s="22">
        <v>10.48</v>
      </c>
      <c r="D4" s="14">
        <v>2</v>
      </c>
      <c r="E4" s="16">
        <f>E3*(1+$C$9)</f>
        <v>11.213600000000001</v>
      </c>
      <c r="F4" s="15">
        <f t="shared" ref="F4:F12" si="1">$C$6</f>
        <v>0.91</v>
      </c>
      <c r="G4" s="16">
        <f t="shared" ref="G4:G12" si="2">F4*E4</f>
        <v>10.204376000000002</v>
      </c>
      <c r="H4" s="17">
        <f t="shared" si="0"/>
        <v>8.4333685950413226</v>
      </c>
    </row>
    <row r="5" spans="2:8">
      <c r="B5" s="2" t="s">
        <v>5</v>
      </c>
      <c r="C5" s="27">
        <f>C3/C4</f>
        <v>25.038167938931295</v>
      </c>
      <c r="D5" s="14">
        <v>3</v>
      </c>
      <c r="E5" s="16">
        <f t="shared" ref="E5:E7" si="3">E4*(1+$C$9)</f>
        <v>11.998552000000002</v>
      </c>
      <c r="F5" s="15">
        <f t="shared" si="1"/>
        <v>0.91</v>
      </c>
      <c r="G5" s="16">
        <f t="shared" si="2"/>
        <v>10.918682320000002</v>
      </c>
      <c r="H5" s="17">
        <f t="shared" si="0"/>
        <v>8.2033676333583756</v>
      </c>
    </row>
    <row r="6" spans="2:8">
      <c r="B6" s="2" t="s">
        <v>6</v>
      </c>
      <c r="C6" s="23">
        <v>0.91</v>
      </c>
      <c r="D6" s="14">
        <v>4</v>
      </c>
      <c r="E6" s="16">
        <f t="shared" si="3"/>
        <v>12.838450640000003</v>
      </c>
      <c r="F6" s="15">
        <f t="shared" si="1"/>
        <v>0.91</v>
      </c>
      <c r="G6" s="16">
        <f t="shared" si="2"/>
        <v>11.682990082400003</v>
      </c>
      <c r="H6" s="17">
        <f t="shared" si="0"/>
        <v>7.9796394251758764</v>
      </c>
    </row>
    <row r="7" spans="2:8">
      <c r="B7" s="2"/>
      <c r="C7" s="14"/>
      <c r="D7" s="14">
        <v>5</v>
      </c>
      <c r="E7" s="16">
        <f t="shared" si="3"/>
        <v>13.737142184800003</v>
      </c>
      <c r="F7" s="15">
        <f t="shared" si="1"/>
        <v>0.91</v>
      </c>
      <c r="G7" s="16">
        <f t="shared" si="2"/>
        <v>12.500799388168003</v>
      </c>
      <c r="H7" s="17">
        <f t="shared" si="0"/>
        <v>7.7620128953983514</v>
      </c>
    </row>
    <row r="8" spans="2:8">
      <c r="B8" s="5" t="s">
        <v>0</v>
      </c>
      <c r="C8" s="14"/>
      <c r="D8" s="14">
        <v>6</v>
      </c>
      <c r="E8" s="16">
        <f>E7*(1+$C$10)</f>
        <v>14.423999294040003</v>
      </c>
      <c r="F8" s="15">
        <f t="shared" si="1"/>
        <v>0.91</v>
      </c>
      <c r="G8" s="16">
        <f t="shared" si="2"/>
        <v>13.125839357576403</v>
      </c>
      <c r="H8" s="17">
        <f t="shared" si="0"/>
        <v>7.4091941274256978</v>
      </c>
    </row>
    <row r="9" spans="2:8">
      <c r="B9" s="2" t="s">
        <v>7</v>
      </c>
      <c r="C9" s="23">
        <v>7.0000000000000007E-2</v>
      </c>
      <c r="D9" s="14">
        <v>7</v>
      </c>
      <c r="E9" s="16">
        <f t="shared" ref="E9:E12" si="4">E8*(1+$C$10)</f>
        <v>15.145199258742004</v>
      </c>
      <c r="F9" s="15">
        <f t="shared" si="1"/>
        <v>0.91</v>
      </c>
      <c r="G9" s="16">
        <f t="shared" si="2"/>
        <v>13.782131325455223</v>
      </c>
      <c r="H9" s="17">
        <f t="shared" si="0"/>
        <v>7.0724125761790742</v>
      </c>
    </row>
    <row r="10" spans="2:8">
      <c r="B10" s="2" t="s">
        <v>8</v>
      </c>
      <c r="C10" s="23">
        <v>0.05</v>
      </c>
      <c r="D10" s="14">
        <v>8</v>
      </c>
      <c r="E10" s="16">
        <f t="shared" si="4"/>
        <v>15.902459221679104</v>
      </c>
      <c r="F10" s="15">
        <f t="shared" si="1"/>
        <v>0.91</v>
      </c>
      <c r="G10" s="16">
        <f t="shared" si="2"/>
        <v>14.471237891727984</v>
      </c>
      <c r="H10" s="17">
        <f t="shared" si="0"/>
        <v>6.7509392772618444</v>
      </c>
    </row>
    <row r="11" spans="2:8">
      <c r="B11" s="2" t="s">
        <v>9</v>
      </c>
      <c r="C11" s="23">
        <v>0.1</v>
      </c>
      <c r="D11" s="14">
        <v>9</v>
      </c>
      <c r="E11" s="16">
        <f t="shared" si="4"/>
        <v>16.69758218276306</v>
      </c>
      <c r="F11" s="15">
        <f t="shared" si="1"/>
        <v>0.91</v>
      </c>
      <c r="G11" s="16">
        <f t="shared" si="2"/>
        <v>15.194799786314386</v>
      </c>
      <c r="H11" s="17">
        <f t="shared" si="0"/>
        <v>6.4440784010226695</v>
      </c>
    </row>
    <row r="12" spans="2:8">
      <c r="B12" s="2" t="s">
        <v>10</v>
      </c>
      <c r="C12" s="24">
        <v>25</v>
      </c>
      <c r="D12" s="18">
        <v>10</v>
      </c>
      <c r="E12" s="19">
        <f t="shared" si="4"/>
        <v>17.532461291901214</v>
      </c>
      <c r="F12" s="20">
        <f t="shared" si="1"/>
        <v>0.91</v>
      </c>
      <c r="G12" s="19">
        <f t="shared" si="2"/>
        <v>15.954539775630105</v>
      </c>
      <c r="H12" s="21">
        <f t="shared" si="0"/>
        <v>6.1511657464307294</v>
      </c>
    </row>
    <row r="13" spans="2:8">
      <c r="B13" s="2"/>
      <c r="C13" s="14"/>
      <c r="D13" s="14"/>
      <c r="E13" s="14"/>
      <c r="F13" s="14"/>
      <c r="G13" s="14"/>
      <c r="H13" s="17">
        <f>SUM(H3:H12)</f>
        <v>74.875996859112135</v>
      </c>
    </row>
    <row r="14" spans="2:8">
      <c r="B14" s="5" t="s">
        <v>1</v>
      </c>
      <c r="C14" s="14"/>
      <c r="D14" s="3"/>
      <c r="E14" s="3"/>
      <c r="F14" s="3"/>
      <c r="G14" s="3"/>
      <c r="H14" s="4"/>
    </row>
    <row r="15" spans="2:8">
      <c r="B15" s="2" t="s">
        <v>11</v>
      </c>
      <c r="C15" s="16">
        <f>H13</f>
        <v>74.875996859112135</v>
      </c>
      <c r="D15" s="3"/>
      <c r="E15" s="3"/>
      <c r="F15" s="3"/>
      <c r="G15" s="3"/>
      <c r="H15" s="4"/>
    </row>
    <row r="16" spans="2:8">
      <c r="B16" s="2" t="s">
        <v>20</v>
      </c>
      <c r="C16" s="16">
        <f>H18</f>
        <v>168.98806995688818</v>
      </c>
      <c r="D16" s="3"/>
      <c r="E16" s="3"/>
      <c r="F16" s="3"/>
      <c r="G16" s="3"/>
      <c r="H16" s="6"/>
    </row>
    <row r="17" spans="2:8" ht="30">
      <c r="B17" s="2" t="s">
        <v>12</v>
      </c>
      <c r="C17" s="25">
        <f>SUM(C15:C16)</f>
        <v>243.86406681600033</v>
      </c>
      <c r="D17" s="3"/>
      <c r="E17" s="10" t="s">
        <v>15</v>
      </c>
      <c r="F17" s="10" t="s">
        <v>10</v>
      </c>
      <c r="G17" s="10" t="s">
        <v>19</v>
      </c>
      <c r="H17" s="10" t="s">
        <v>21</v>
      </c>
    </row>
    <row r="18" spans="2:8">
      <c r="B18" s="2"/>
      <c r="C18" s="3"/>
      <c r="D18" s="3"/>
      <c r="E18" s="16">
        <f>E12</f>
        <v>17.532461291901214</v>
      </c>
      <c r="F18" s="14">
        <f>C12</f>
        <v>25</v>
      </c>
      <c r="G18" s="16">
        <f>F18*E18</f>
        <v>438.31153229753033</v>
      </c>
      <c r="H18" s="17">
        <f>-PV(C11,D12,0,G18,0)</f>
        <v>168.98806995688818</v>
      </c>
    </row>
    <row r="19" spans="2:8">
      <c r="B19" s="2"/>
      <c r="C19" s="3"/>
      <c r="D19" s="3"/>
      <c r="E19" s="14"/>
      <c r="F19" s="14"/>
      <c r="G19" s="14"/>
      <c r="H19" s="26"/>
    </row>
    <row r="20" spans="2:8">
      <c r="B20" s="2"/>
      <c r="C20" s="3"/>
      <c r="D20" s="3"/>
      <c r="E20" s="3"/>
      <c r="F20" s="3"/>
      <c r="G20" s="3"/>
      <c r="H20" s="6"/>
    </row>
    <row r="21" spans="2:8">
      <c r="B21" s="7" t="s">
        <v>2</v>
      </c>
      <c r="C21" s="20">
        <f>1-(C3/C17)</f>
        <v>-7.6009284295194268E-2</v>
      </c>
      <c r="D21" s="8"/>
      <c r="E21" s="8"/>
      <c r="F21" s="8"/>
      <c r="G21" s="8"/>
      <c r="H21" s="9"/>
    </row>
    <row r="24" spans="2:8">
      <c r="B24" s="1" t="s">
        <v>23</v>
      </c>
      <c r="C24" s="29"/>
      <c r="D24" s="29"/>
      <c r="E24" s="29"/>
      <c r="F24" s="29"/>
      <c r="G24" s="29"/>
      <c r="H24" s="30"/>
    </row>
    <row r="25" spans="2:8" ht="15" customHeight="1">
      <c r="B25" s="31" t="s">
        <v>24</v>
      </c>
      <c r="C25" s="32"/>
      <c r="D25" s="32"/>
      <c r="E25" s="32"/>
      <c r="F25" s="32"/>
      <c r="G25" s="32"/>
      <c r="H25" s="33"/>
    </row>
    <row r="26" spans="2:8">
      <c r="B26" s="34"/>
      <c r="C26" s="35"/>
      <c r="D26" s="35"/>
      <c r="E26" s="35"/>
      <c r="F26" s="35"/>
      <c r="G26" s="35"/>
      <c r="H26" s="36"/>
    </row>
    <row r="28" spans="2:8">
      <c r="B28" s="37" t="s">
        <v>25</v>
      </c>
    </row>
    <row r="29" spans="2:8">
      <c r="B29" s="37" t="s">
        <v>26</v>
      </c>
    </row>
    <row r="30" spans="2:8">
      <c r="B30" t="s">
        <v>27</v>
      </c>
    </row>
  </sheetData>
  <mergeCells count="1">
    <mergeCell ref="B25:H26"/>
  </mergeCells>
  <hyperlinks>
    <hyperlink ref="B28" r:id="rId1"/>
    <hyperlink ref="B29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Claremont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 Qvarnström</dc:creator>
  <cp:lastModifiedBy>Olle Qvarnström</cp:lastModifiedBy>
  <dcterms:created xsi:type="dcterms:W3CDTF">2014-05-07T17:23:45Z</dcterms:created>
  <dcterms:modified xsi:type="dcterms:W3CDTF">2014-05-07T19:10:39Z</dcterms:modified>
</cp:coreProperties>
</file>